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1840" windowHeight="13140"/>
  </bookViews>
  <sheets>
    <sheet name="на подпись" sheetId="10" r:id="rId1"/>
  </sheets>
  <definedNames>
    <definedName name="_xlnm.Print_Titles" localSheetId="0">'на подпись'!$5:$6</definedName>
    <definedName name="_xlnm.Print_Area" localSheetId="0">'на подпись'!$A$1:$G$62</definedName>
  </definedNames>
  <calcPr calcId="1257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0"/>
  <c r="F18"/>
  <c r="F19"/>
  <c r="F20"/>
  <c r="C53"/>
  <c r="C51"/>
  <c r="C49"/>
  <c r="C45"/>
  <c r="C42"/>
  <c r="C40"/>
  <c r="C36"/>
  <c r="C55" l="1"/>
  <c r="G28"/>
  <c r="G29"/>
  <c r="G30"/>
  <c r="G31"/>
  <c r="G32"/>
  <c r="G33"/>
  <c r="G21"/>
  <c r="G22"/>
  <c r="G23"/>
  <c r="G24"/>
  <c r="G25"/>
  <c r="D26"/>
  <c r="D8"/>
  <c r="G47"/>
  <c r="G48"/>
  <c r="E8" l="1"/>
  <c r="G54"/>
  <c r="E49" l="1"/>
  <c r="D49"/>
  <c r="F54" l="1"/>
  <c r="G44"/>
  <c r="F28" l="1"/>
  <c r="F29"/>
  <c r="F30"/>
  <c r="G52" l="1"/>
  <c r="F44"/>
  <c r="E51"/>
  <c r="G51" s="1"/>
  <c r="D36"/>
  <c r="D51"/>
  <c r="C26"/>
  <c r="C8"/>
  <c r="E26"/>
  <c r="G39" l="1"/>
  <c r="G41"/>
  <c r="G43"/>
  <c r="F39"/>
  <c r="F41"/>
  <c r="F43"/>
  <c r="F47"/>
  <c r="F48"/>
  <c r="F51"/>
  <c r="F52"/>
  <c r="C34" l="1"/>
  <c r="D45"/>
  <c r="C56" l="1"/>
  <c r="C61" s="1"/>
  <c r="C62" s="1"/>
  <c r="E42"/>
  <c r="G42" s="1"/>
  <c r="D42"/>
  <c r="G11"/>
  <c r="F27"/>
  <c r="F16"/>
  <c r="F12"/>
  <c r="F11"/>
  <c r="F10"/>
  <c r="F9"/>
  <c r="E34"/>
  <c r="E36"/>
  <c r="D40"/>
  <c r="E40"/>
  <c r="E45"/>
  <c r="G45" s="1"/>
  <c r="D53"/>
  <c r="E53"/>
  <c r="G53" s="1"/>
  <c r="G9"/>
  <c r="G10"/>
  <c r="G12"/>
  <c r="G16"/>
  <c r="G20"/>
  <c r="G27"/>
  <c r="D55" l="1"/>
  <c r="G36"/>
  <c r="E55"/>
  <c r="F53"/>
  <c r="F42"/>
  <c r="F40"/>
  <c r="F45"/>
  <c r="G40"/>
  <c r="F26"/>
  <c r="F8"/>
  <c r="D34"/>
  <c r="G8"/>
  <c r="G26"/>
  <c r="F36"/>
  <c r="F55" l="1"/>
  <c r="G55"/>
  <c r="G34"/>
  <c r="F34"/>
  <c r="D56"/>
  <c r="D61" s="1"/>
  <c r="D62" s="1"/>
  <c r="E56"/>
  <c r="E61" s="1"/>
  <c r="E62" s="1"/>
</calcChain>
</file>

<file path=xl/sharedStrings.xml><?xml version="1.0" encoding="utf-8"?>
<sst xmlns="http://schemas.openxmlformats.org/spreadsheetml/2006/main" count="92" uniqueCount="89">
  <si>
    <t>Общегосударственные вопросы</t>
  </si>
  <si>
    <t>Расходы</t>
  </si>
  <si>
    <t>Иные источники внутреннего финансирования  дефицитов бюджетов</t>
  </si>
  <si>
    <t>Изменение остатков средств на счетах по учету  средств бюджета</t>
  </si>
  <si>
    <t>Доходы</t>
  </si>
  <si>
    <t>Национальная экономика</t>
  </si>
  <si>
    <t>Наименование показателя</t>
  </si>
  <si>
    <t>Жилищно-коммунальное хозяйство</t>
  </si>
  <si>
    <t>налоги на прибыль, доходы</t>
  </si>
  <si>
    <t>налоги  на товары (работы, услуги), реализуемые на территории  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</si>
  <si>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</si>
  <si>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</si>
  <si>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</si>
  <si>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</si>
  <si>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</si>
  <si>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</si>
  <si>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</si>
  <si>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</si>
  <si>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</si>
  <si>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</si>
  <si>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</si>
  <si>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</si>
  <si>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</si>
  <si>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</si>
  <si>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>(тыс. рублей)</t>
  </si>
  <si>
    <t>Национальная оборона</t>
  </si>
  <si>
    <t>Результат исполнения бюджета (дефицит "--", профицит "+")</t>
  </si>
  <si>
    <t>Кредиты кредитных организаций в валюте  Российской Федерации</t>
  </si>
  <si>
    <t>Бюджетные кредиты от других бюджетов бюджетной  системы Российской Федерации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</si>
  <si>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</si>
  <si>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</si>
  <si>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Налоговые и неналоговые доходы</t>
  </si>
  <si>
    <t>Безвозмездные поступления</t>
  </si>
  <si>
    <t>Всего:</t>
  </si>
  <si>
    <t>Межбюджетные трансферты общего характера бюджетам муниципальных образований</t>
  </si>
  <si>
    <t>Источники внутреннего финансирования дефицита областного бюджета</t>
  </si>
  <si>
    <t>безвозмездные поступления от негосударственных  организаций</t>
  </si>
  <si>
    <t>возврат остатков субсидий и субвенций и иных межбюджетных трансфертов, имеющих целевое назначение, прошлых лет, из бюджетов городских поселений</t>
  </si>
  <si>
    <t>1 01 00000 00 0000 000</t>
  </si>
  <si>
    <t>1 03 00000 00 0000 000</t>
  </si>
  <si>
    <t>1 05 00000 00 0000 000</t>
  </si>
  <si>
    <t>1 06 00000 00 0000 000</t>
  </si>
  <si>
    <t>1 11 00000 00 0000 000</t>
  </si>
  <si>
    <t>1 16 00000 00 0000 000</t>
  </si>
  <si>
    <t>2 00 00000 00 0000 000</t>
  </si>
  <si>
    <t>0100</t>
  </si>
  <si>
    <t>0113</t>
  </si>
  <si>
    <t>Другие общегосударственные вопросы</t>
  </si>
  <si>
    <t>0200</t>
  </si>
  <si>
    <t>0203</t>
  </si>
  <si>
    <t>Мобилизационная и вневойсковая подготовка</t>
  </si>
  <si>
    <t>0400</t>
  </si>
  <si>
    <t>0409</t>
  </si>
  <si>
    <t>Дорожное хозяйство (дорожные фонды)</t>
  </si>
  <si>
    <t>0500</t>
  </si>
  <si>
    <t>0502</t>
  </si>
  <si>
    <t>Коммунальное хозяйство</t>
  </si>
  <si>
    <t>0503</t>
  </si>
  <si>
    <t>Благоустройство</t>
  </si>
  <si>
    <t>1400</t>
  </si>
  <si>
    <t>1403</t>
  </si>
  <si>
    <t>Прочие межбюджетные трансферты бюджетам субъектов Российской Федерации и муниципальных образований общего характера</t>
  </si>
  <si>
    <t>КБК</t>
  </si>
  <si>
    <t>0412</t>
  </si>
  <si>
    <t>Другие вопросы в области национальной экономики</t>
  </si>
  <si>
    <t>1 14 00000 00 0000 000</t>
  </si>
  <si>
    <t>0107</t>
  </si>
  <si>
    <t>Обеспечение проведения выборов и референдумов</t>
  </si>
  <si>
    <t>0501</t>
  </si>
  <si>
    <t>Жилищное хозяйство</t>
  </si>
  <si>
    <t>прочие безвозмездные поступления</t>
  </si>
  <si>
    <t>1100</t>
  </si>
  <si>
    <t>1101</t>
  </si>
  <si>
    <t>ФИЗИЧЕСКАЯ КУЛЬТУРА И СПОРТ</t>
  </si>
  <si>
    <t xml:space="preserve">Физическая культура </t>
  </si>
  <si>
    <t>1 17 00000 00 0000 000</t>
  </si>
  <si>
    <t>инициативные платежи</t>
  </si>
  <si>
    <t>0111</t>
  </si>
  <si>
    <t>Резервные фонды</t>
  </si>
  <si>
    <t>1000</t>
  </si>
  <si>
    <t>Социальная политика</t>
  </si>
  <si>
    <t>1003</t>
  </si>
  <si>
    <t>Социальное обеспечение населения</t>
  </si>
  <si>
    <t>Кассовое исполнение
 за  январь-сентябрь 2025 года</t>
  </si>
  <si>
    <t>Сведения                                                                                                                                                            об исполнении бюджета Романовского городского поселения Романовского муниципального района Саратовской области за 9 месяцев 2026 года</t>
  </si>
  <si>
    <t>Кассовое исполнение
 за  январь-сентябрь 2026 года</t>
  </si>
  <si>
    <t>Бюджетные назначения на 2026 год</t>
  </si>
  <si>
    <t>% исполнения к плану 2026года</t>
  </si>
  <si>
    <t>% исполнения 2026 к 2025 году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</si>
</sst>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8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0" fillId="2" borderId="0" xfId="0" applyFill="1" applyAlignment="1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1" xfId="0" applyNumberFormat="1" applyFont="1" applyFill="1" applyBorder="1" applyAlignment="1"/>
    <xf numFmtId="164" fontId="0" fillId="2" borderId="1" xfId="0" applyNumberFormat="1" applyFill="1" applyBorder="1" applyAlignment="1"/>
    <xf numFmtId="164" fontId="1" fillId="2" borderId="0" xfId="0" applyNumberFormat="1" applyFont="1" applyFill="1"/>
    <xf numFmtId="0" fontId="1" fillId="2" borderId="0" xfId="0" applyFont="1" applyFill="1" applyAlignment="1"/>
    <xf numFmtId="164" fontId="1" fillId="2" borderId="1" xfId="0" applyNumberFormat="1" applyFont="1" applyFill="1" applyBorder="1" applyAlignment="1"/>
    <xf numFmtId="164" fontId="1" fillId="0" borderId="1" xfId="0" applyNumberFormat="1" applyFont="1" applyFill="1" applyBorder="1" applyAlignment="1"/>
    <xf numFmtId="164" fontId="0" fillId="0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164" fontId="0" fillId="0" borderId="1" xfId="0" applyNumberFormat="1" applyFill="1" applyBorder="1" applyAlignment="1"/>
    <xf numFmtId="0" fontId="3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vertical="justify" wrapText="1"/>
    </xf>
    <xf numFmtId="164" fontId="1" fillId="2" borderId="1" xfId="0" applyNumberFormat="1" applyFont="1" applyFill="1" applyBorder="1"/>
    <xf numFmtId="0" fontId="2" fillId="2" borderId="1" xfId="0" applyFont="1" applyFill="1" applyBorder="1" applyAlignment="1">
      <alignment horizontal="left" vertical="justify" wrapText="1" indent="3"/>
    </xf>
    <xf numFmtId="164" fontId="2" fillId="2" borderId="1" xfId="0" applyNumberFormat="1" applyFont="1" applyFill="1" applyBorder="1"/>
    <xf numFmtId="0" fontId="2" fillId="2" borderId="1" xfId="0" applyFont="1" applyFill="1" applyBorder="1" applyAlignment="1">
      <alignment horizontal="left" vertical="top" wrapText="1" indent="3" readingOrder="1"/>
    </xf>
    <xf numFmtId="0" fontId="2" fillId="2" borderId="1" xfId="0" applyFont="1" applyFill="1" applyBorder="1" applyAlignment="1">
      <alignment horizontal="left" vertical="top" wrapText="1" indent="3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 indent="3" readingOrder="1"/>
    </xf>
    <xf numFmtId="164" fontId="1" fillId="0" borderId="1" xfId="0" applyNumberFormat="1" applyFont="1" applyFill="1" applyBorder="1"/>
    <xf numFmtId="0" fontId="2" fillId="2" borderId="1" xfId="0" applyFont="1" applyFill="1" applyBorder="1" applyAlignment="1">
      <alignment vertical="top" wrapText="1"/>
    </xf>
    <xf numFmtId="164" fontId="2" fillId="0" borderId="1" xfId="0" applyNumberFormat="1" applyFont="1" applyFill="1" applyBorder="1"/>
    <xf numFmtId="0" fontId="2" fillId="0" borderId="1" xfId="0" applyFont="1" applyBorder="1"/>
    <xf numFmtId="0" fontId="0" fillId="2" borderId="1" xfId="0" applyFill="1" applyBorder="1" applyAlignment="1">
      <alignment vertical="top" wrapText="1"/>
    </xf>
    <xf numFmtId="0" fontId="0" fillId="0" borderId="2" xfId="0" applyBorder="1"/>
    <xf numFmtId="0" fontId="1" fillId="2" borderId="2" xfId="0" applyFont="1" applyFill="1" applyBorder="1" applyAlignment="1">
      <alignment vertical="top" wrapText="1"/>
    </xf>
    <xf numFmtId="164" fontId="1" fillId="0" borderId="2" xfId="0" applyNumberFormat="1" applyFont="1" applyFill="1" applyBorder="1" applyAlignment="1"/>
    <xf numFmtId="164" fontId="1" fillId="0" borderId="2" xfId="0" applyNumberFormat="1" applyFont="1" applyFill="1" applyBorder="1"/>
    <xf numFmtId="0" fontId="0" fillId="2" borderId="1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vertical="top" wrapText="1" indent="3"/>
    </xf>
    <xf numFmtId="49" fontId="0" fillId="0" borderId="1" xfId="0" applyNumberFormat="1" applyFont="1" applyBorder="1" applyAlignment="1">
      <alignment horizontal="center"/>
    </xf>
    <xf numFmtId="0" fontId="0" fillId="2" borderId="1" xfId="0" applyFont="1" applyFill="1" applyBorder="1" applyAlignment="1">
      <alignment vertical="top" wrapText="1"/>
    </xf>
    <xf numFmtId="0" fontId="0" fillId="0" borderId="0" xfId="0" applyFont="1"/>
    <xf numFmtId="0" fontId="0" fillId="0" borderId="0" xfId="0" applyFont="1" applyAlignment="1"/>
    <xf numFmtId="164" fontId="0" fillId="0" borderId="0" xfId="0" applyNumberFormat="1" applyFont="1" applyFill="1" applyBorder="1"/>
    <xf numFmtId="0" fontId="0" fillId="0" borderId="0" xfId="0" applyBorder="1" applyAlignment="1"/>
    <xf numFmtId="164" fontId="0" fillId="0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"/>
  <sheetViews>
    <sheetView tabSelected="1" topLeftCell="A20" zoomScale="110" zoomScaleNormal="110" workbookViewId="0">
      <selection activeCell="C43" sqref="C43"/>
    </sheetView>
  </sheetViews>
  <sheetFormatPr defaultRowHeight="11.25"/>
  <cols>
    <col min="1" max="1" width="22.5" customWidth="1"/>
    <col min="2" max="2" width="47.5" style="6" customWidth="1"/>
    <col min="3" max="3" width="17.6640625" style="6" customWidth="1"/>
    <col min="4" max="4" width="16.6640625" style="6" customWidth="1"/>
    <col min="5" max="5" width="16" style="6" customWidth="1"/>
    <col min="6" max="7" width="14.83203125" style="7" customWidth="1"/>
    <col min="8" max="8" width="8.5" customWidth="1"/>
    <col min="9" max="9" width="7.5" customWidth="1"/>
    <col min="10" max="10" width="11.6640625" bestFit="1" customWidth="1"/>
  </cols>
  <sheetData>
    <row r="1" spans="1:10" s="1" customFormat="1" ht="15.75">
      <c r="B1" s="55" t="s">
        <v>84</v>
      </c>
      <c r="C1" s="55"/>
      <c r="D1" s="55"/>
      <c r="E1" s="55"/>
      <c r="F1" s="55"/>
      <c r="G1" s="19"/>
    </row>
    <row r="2" spans="1:10" s="1" customFormat="1" ht="15.75">
      <c r="B2" s="55"/>
      <c r="C2" s="55"/>
      <c r="D2" s="55"/>
      <c r="E2" s="55"/>
      <c r="F2" s="55"/>
      <c r="G2" s="19"/>
    </row>
    <row r="3" spans="1:10" ht="48" customHeight="1">
      <c r="B3" s="55"/>
      <c r="C3" s="55"/>
      <c r="D3" s="55"/>
      <c r="E3" s="55"/>
      <c r="F3" s="55"/>
      <c r="G3" s="19"/>
    </row>
    <row r="4" spans="1:10" s="1" customFormat="1">
      <c r="B4" s="6"/>
      <c r="C4" s="6"/>
      <c r="D4" s="6"/>
      <c r="E4" s="6"/>
      <c r="F4" s="9" t="s">
        <v>24</v>
      </c>
      <c r="G4" s="9"/>
    </row>
    <row r="5" spans="1:10" s="2" customFormat="1" ht="63" customHeight="1">
      <c r="A5" s="20" t="s">
        <v>62</v>
      </c>
      <c r="B5" s="21" t="s">
        <v>6</v>
      </c>
      <c r="C5" s="54" t="s">
        <v>83</v>
      </c>
      <c r="D5" s="54" t="s">
        <v>86</v>
      </c>
      <c r="E5" s="54" t="s">
        <v>85</v>
      </c>
      <c r="F5" s="54" t="s">
        <v>87</v>
      </c>
      <c r="G5" s="54" t="s">
        <v>88</v>
      </c>
    </row>
    <row r="6" spans="1:10" s="2" customFormat="1" ht="12" customHeight="1">
      <c r="A6" s="20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</row>
    <row r="7" spans="1:10" s="2" customFormat="1" ht="12" customHeight="1">
      <c r="A7" s="20"/>
      <c r="B7" s="56" t="s">
        <v>4</v>
      </c>
      <c r="C7" s="56"/>
      <c r="D7" s="57"/>
      <c r="E7" s="57"/>
      <c r="F7" s="57"/>
      <c r="G7" s="41"/>
    </row>
    <row r="8" spans="1:10">
      <c r="A8" s="22"/>
      <c r="B8" s="23" t="s">
        <v>31</v>
      </c>
      <c r="C8" s="14">
        <f>C9+C10+C11+C12+C16+C20+C24+C25</f>
        <v>15203.3</v>
      </c>
      <c r="D8" s="14">
        <f>D9+D10+D11+D12+D16+D20+D25</f>
        <v>24090.899999999998</v>
      </c>
      <c r="E8" s="14">
        <f>E9+E10+E11+E12+E16+E20+E24+E25</f>
        <v>15678.5</v>
      </c>
      <c r="F8" s="24">
        <f>E8/D8*100</f>
        <v>65.080590596449284</v>
      </c>
      <c r="G8" s="24">
        <f>E8/C8*100</f>
        <v>103.12563719718746</v>
      </c>
      <c r="H8" s="8"/>
      <c r="I8" s="8"/>
    </row>
    <row r="9" spans="1:10">
      <c r="A9" s="22" t="s">
        <v>38</v>
      </c>
      <c r="B9" s="25" t="s">
        <v>8</v>
      </c>
      <c r="C9" s="10">
        <v>5822.3</v>
      </c>
      <c r="D9" s="11">
        <v>9211.2999999999993</v>
      </c>
      <c r="E9" s="10">
        <v>6587.6</v>
      </c>
      <c r="F9" s="26">
        <f>E9/D9*100</f>
        <v>71.516506899134768</v>
      </c>
      <c r="G9" s="26">
        <f>E9/C9*100</f>
        <v>113.14429005719388</v>
      </c>
      <c r="I9" s="4"/>
      <c r="J9" s="4"/>
    </row>
    <row r="10" spans="1:10" ht="33.75">
      <c r="A10" s="22" t="s">
        <v>39</v>
      </c>
      <c r="B10" s="27" t="s">
        <v>9</v>
      </c>
      <c r="C10" s="10">
        <v>2608.3000000000002</v>
      </c>
      <c r="D10" s="11">
        <v>3651.9</v>
      </c>
      <c r="E10" s="10">
        <v>2625.5</v>
      </c>
      <c r="F10" s="26">
        <f>E10/D10*100</f>
        <v>71.894082532380395</v>
      </c>
      <c r="G10" s="26">
        <f>E10/C10*100</f>
        <v>100.659433347391</v>
      </c>
    </row>
    <row r="11" spans="1:10">
      <c r="A11" s="22" t="s">
        <v>40</v>
      </c>
      <c r="B11" s="28" t="s">
        <v>10</v>
      </c>
      <c r="C11" s="10">
        <v>3135.4</v>
      </c>
      <c r="D11" s="11">
        <v>3445.2</v>
      </c>
      <c r="E11" s="10">
        <v>2343</v>
      </c>
      <c r="F11" s="26">
        <f>E11/D11*100</f>
        <v>68.00766283524905</v>
      </c>
      <c r="G11" s="26">
        <f>E11/C11*100</f>
        <v>74.727307520571543</v>
      </c>
    </row>
    <row r="12" spans="1:10">
      <c r="A12" s="22" t="s">
        <v>41</v>
      </c>
      <c r="B12" s="28" t="s">
        <v>11</v>
      </c>
      <c r="C12" s="10">
        <v>2454.8000000000002</v>
      </c>
      <c r="D12" s="11">
        <v>6532</v>
      </c>
      <c r="E12" s="10">
        <v>2766</v>
      </c>
      <c r="F12" s="26">
        <f>E12/D12*100</f>
        <v>42.345376607470911</v>
      </c>
      <c r="G12" s="26">
        <f>E12/C12*100</f>
        <v>112.67720384552713</v>
      </c>
    </row>
    <row r="13" spans="1:10" ht="22.5" hidden="1">
      <c r="A13" s="22"/>
      <c r="B13" s="27" t="s">
        <v>12</v>
      </c>
      <c r="C13" s="10"/>
      <c r="D13" s="11"/>
      <c r="E13" s="10"/>
      <c r="F13" s="26"/>
      <c r="G13" s="26"/>
    </row>
    <row r="14" spans="1:10" s="3" customFormat="1" hidden="1">
      <c r="A14" s="29"/>
      <c r="B14" s="28" t="s">
        <v>13</v>
      </c>
      <c r="C14" s="10"/>
      <c r="D14" s="11"/>
      <c r="E14" s="10"/>
      <c r="F14" s="26"/>
      <c r="G14" s="26"/>
    </row>
    <row r="15" spans="1:10" ht="33.75" hidden="1">
      <c r="A15" s="22"/>
      <c r="B15" s="28" t="s">
        <v>14</v>
      </c>
      <c r="C15" s="10"/>
      <c r="D15" s="11"/>
      <c r="E15" s="10"/>
      <c r="F15" s="26"/>
      <c r="G15" s="26"/>
    </row>
    <row r="16" spans="1:10" ht="33.75">
      <c r="A16" s="22" t="s">
        <v>42</v>
      </c>
      <c r="B16" s="28" t="s">
        <v>15</v>
      </c>
      <c r="C16" s="10">
        <v>808.7</v>
      </c>
      <c r="D16" s="11">
        <v>747.5</v>
      </c>
      <c r="E16" s="10">
        <v>758.6</v>
      </c>
      <c r="F16" s="26">
        <f>E16/D16*100</f>
        <v>101.48494983277591</v>
      </c>
      <c r="G16" s="26">
        <f>E16/C16*100</f>
        <v>93.804872016817114</v>
      </c>
    </row>
    <row r="17" spans="1:9" ht="22.5" hidden="1">
      <c r="A17" s="22"/>
      <c r="B17" s="28" t="s">
        <v>16</v>
      </c>
      <c r="C17" s="10"/>
      <c r="D17" s="11"/>
      <c r="E17" s="10"/>
      <c r="F17" s="26" t="e">
        <f t="shared" ref="F17:F20" si="0">E17/D17*100</f>
        <v>#DIV/0!</v>
      </c>
      <c r="G17" s="26"/>
    </row>
    <row r="18" spans="1:9" s="3" customFormat="1" ht="12" hidden="1" customHeight="1">
      <c r="A18" s="29"/>
      <c r="B18" s="28" t="s">
        <v>17</v>
      </c>
      <c r="C18" s="10"/>
      <c r="D18" s="11"/>
      <c r="E18" s="10"/>
      <c r="F18" s="26" t="e">
        <f t="shared" si="0"/>
        <v>#DIV/0!</v>
      </c>
      <c r="G18" s="26"/>
    </row>
    <row r="19" spans="1:9" s="3" customFormat="1" ht="15" hidden="1" customHeight="1">
      <c r="A19" s="29"/>
      <c r="B19" s="28"/>
      <c r="C19" s="10"/>
      <c r="D19" s="11"/>
      <c r="E19" s="10"/>
      <c r="F19" s="26" t="e">
        <f t="shared" si="0"/>
        <v>#DIV/0!</v>
      </c>
      <c r="G19" s="26"/>
    </row>
    <row r="20" spans="1:9" ht="22.5" customHeight="1">
      <c r="A20" s="22" t="s">
        <v>65</v>
      </c>
      <c r="B20" s="28" t="s">
        <v>18</v>
      </c>
      <c r="C20" s="10">
        <v>118.3</v>
      </c>
      <c r="D20" s="11">
        <v>503</v>
      </c>
      <c r="E20" s="10">
        <v>597.79999999999995</v>
      </c>
      <c r="F20" s="26">
        <f t="shared" si="0"/>
        <v>118.84691848906559</v>
      </c>
      <c r="G20" s="26">
        <f>E20/C20*100</f>
        <v>505.32544378698219</v>
      </c>
    </row>
    <row r="21" spans="1:9" hidden="1">
      <c r="A21" s="22"/>
      <c r="B21" s="28" t="s">
        <v>19</v>
      </c>
      <c r="C21" s="10"/>
      <c r="D21" s="11"/>
      <c r="E21" s="10"/>
      <c r="F21" s="26"/>
      <c r="G21" s="26" t="e">
        <f t="shared" ref="G21:G25" si="1">E21/C21*100</f>
        <v>#DIV/0!</v>
      </c>
    </row>
    <row r="22" spans="1:9" ht="0.75" hidden="1" customHeight="1">
      <c r="A22" s="22"/>
      <c r="B22" s="28" t="s">
        <v>20</v>
      </c>
      <c r="C22" s="10"/>
      <c r="D22" s="11"/>
      <c r="E22" s="10"/>
      <c r="F22" s="26"/>
      <c r="G22" s="26" t="e">
        <f t="shared" si="1"/>
        <v>#DIV/0!</v>
      </c>
    </row>
    <row r="23" spans="1:9" hidden="1">
      <c r="A23" s="22"/>
      <c r="B23" s="28" t="s">
        <v>21</v>
      </c>
      <c r="C23" s="10"/>
      <c r="D23" s="11"/>
      <c r="E23" s="10"/>
      <c r="F23" s="26"/>
      <c r="G23" s="26" t="e">
        <f t="shared" si="1"/>
        <v>#DIV/0!</v>
      </c>
    </row>
    <row r="24" spans="1:9" hidden="1">
      <c r="A24" s="22" t="s">
        <v>43</v>
      </c>
      <c r="B24" s="46" t="s">
        <v>20</v>
      </c>
      <c r="C24" s="10"/>
      <c r="D24" s="11"/>
      <c r="E24" s="10"/>
      <c r="F24" s="26"/>
      <c r="G24" s="26" t="e">
        <f t="shared" si="1"/>
        <v>#DIV/0!</v>
      </c>
    </row>
    <row r="25" spans="1:9">
      <c r="A25" s="22" t="s">
        <v>75</v>
      </c>
      <c r="B25" s="46" t="s">
        <v>76</v>
      </c>
      <c r="C25" s="10">
        <v>255.5</v>
      </c>
      <c r="D25" s="11"/>
      <c r="E25" s="10"/>
      <c r="F25" s="26"/>
      <c r="G25" s="26">
        <f t="shared" si="1"/>
        <v>0</v>
      </c>
    </row>
    <row r="26" spans="1:9">
      <c r="A26" s="22" t="s">
        <v>44</v>
      </c>
      <c r="B26" s="30" t="s">
        <v>32</v>
      </c>
      <c r="C26" s="14">
        <f>C27+C28+C30+C31</f>
        <v>14699.2</v>
      </c>
      <c r="D26" s="14">
        <f>D27+D28+D30+D31</f>
        <v>19878.900000000001</v>
      </c>
      <c r="E26" s="14">
        <f>E27+E28+E30+E31</f>
        <v>19439.599999999999</v>
      </c>
      <c r="F26" s="24">
        <f>E26/D26*100</f>
        <v>97.790119171583925</v>
      </c>
      <c r="G26" s="24">
        <f>E26/C26*100</f>
        <v>132.24937411559813</v>
      </c>
      <c r="H26" s="3"/>
      <c r="I26" s="8"/>
    </row>
    <row r="27" spans="1:9" ht="26.25" customHeight="1">
      <c r="A27" s="22"/>
      <c r="B27" s="28" t="s">
        <v>22</v>
      </c>
      <c r="C27" s="10">
        <v>14649.2</v>
      </c>
      <c r="D27" s="11">
        <v>19728.900000000001</v>
      </c>
      <c r="E27" s="10">
        <v>19289.599999999999</v>
      </c>
      <c r="F27" s="26">
        <f>E27/D27*100</f>
        <v>97.773317316221366</v>
      </c>
      <c r="G27" s="26">
        <f>E27/C27*100</f>
        <v>131.6768151161838</v>
      </c>
    </row>
    <row r="28" spans="1:9" ht="26.25" hidden="1" customHeight="1">
      <c r="A28" s="22"/>
      <c r="B28" s="27" t="s">
        <v>23</v>
      </c>
      <c r="C28" s="10"/>
      <c r="D28" s="11"/>
      <c r="E28" s="10"/>
      <c r="F28" s="26" t="e">
        <f t="shared" ref="F28:F30" si="2">E28/D28*100</f>
        <v>#DIV/0!</v>
      </c>
      <c r="G28" s="26" t="e">
        <f t="shared" ref="G28:G33" si="3">E28/C28*100</f>
        <v>#DIV/0!</v>
      </c>
    </row>
    <row r="29" spans="1:9" ht="26.25" hidden="1" customHeight="1">
      <c r="A29" s="22"/>
      <c r="B29" s="31" t="s">
        <v>37</v>
      </c>
      <c r="C29" s="10"/>
      <c r="D29" s="11"/>
      <c r="E29" s="10"/>
      <c r="F29" s="26" t="e">
        <f t="shared" si="2"/>
        <v>#DIV/0!</v>
      </c>
      <c r="G29" s="26" t="e">
        <f t="shared" si="3"/>
        <v>#DIV/0!</v>
      </c>
    </row>
    <row r="30" spans="1:9" ht="26.25" customHeight="1">
      <c r="A30" s="22"/>
      <c r="B30" s="31" t="s">
        <v>36</v>
      </c>
      <c r="C30" s="10">
        <v>50</v>
      </c>
      <c r="D30" s="11">
        <v>150</v>
      </c>
      <c r="E30" s="10">
        <v>150</v>
      </c>
      <c r="F30" s="26">
        <f t="shared" si="2"/>
        <v>100</v>
      </c>
      <c r="G30" s="26">
        <f t="shared" si="3"/>
        <v>300</v>
      </c>
    </row>
    <row r="31" spans="1:9" ht="15.75" hidden="1" customHeight="1">
      <c r="A31" s="22"/>
      <c r="B31" s="31" t="s">
        <v>70</v>
      </c>
      <c r="C31" s="10"/>
      <c r="D31" s="11"/>
      <c r="E31" s="10"/>
      <c r="F31" s="26"/>
      <c r="G31" s="26" t="e">
        <f t="shared" si="3"/>
        <v>#DIV/0!</v>
      </c>
    </row>
    <row r="32" spans="1:9" ht="26.25" hidden="1" customHeight="1">
      <c r="A32" s="22"/>
      <c r="B32" s="28" t="s">
        <v>29</v>
      </c>
      <c r="C32" s="10"/>
      <c r="D32" s="11"/>
      <c r="E32" s="10"/>
      <c r="F32" s="26"/>
      <c r="G32" s="26" t="e">
        <f t="shared" si="3"/>
        <v>#DIV/0!</v>
      </c>
    </row>
    <row r="33" spans="1:10" ht="26.25" hidden="1" customHeight="1">
      <c r="A33" s="22"/>
      <c r="B33" s="28" t="s">
        <v>30</v>
      </c>
      <c r="C33" s="10"/>
      <c r="D33" s="11"/>
      <c r="E33" s="10"/>
      <c r="F33" s="26"/>
      <c r="G33" s="26" t="e">
        <f t="shared" si="3"/>
        <v>#DIV/0!</v>
      </c>
    </row>
    <row r="34" spans="1:10" ht="15" customHeight="1">
      <c r="A34" s="22"/>
      <c r="B34" s="30" t="s">
        <v>33</v>
      </c>
      <c r="C34" s="14">
        <f>C8+C26</f>
        <v>29902.5</v>
      </c>
      <c r="D34" s="14">
        <f>D8+D26</f>
        <v>43969.8</v>
      </c>
      <c r="E34" s="14">
        <f>E8+E26</f>
        <v>35118.1</v>
      </c>
      <c r="F34" s="32">
        <f>E34/D34*100</f>
        <v>79.868682595781635</v>
      </c>
      <c r="G34" s="32">
        <f>E34/C34*100</f>
        <v>117.44201989800183</v>
      </c>
      <c r="H34" s="8"/>
      <c r="I34" s="13"/>
      <c r="J34" s="1"/>
    </row>
    <row r="35" spans="1:10">
      <c r="A35" s="22"/>
      <c r="B35" s="56" t="s">
        <v>1</v>
      </c>
      <c r="C35" s="56"/>
      <c r="D35" s="56"/>
      <c r="E35" s="56"/>
      <c r="F35" s="56"/>
      <c r="G35" s="21"/>
      <c r="I35" s="1"/>
      <c r="J35" s="1"/>
    </row>
    <row r="36" spans="1:10" s="3" customFormat="1">
      <c r="A36" s="43" t="s">
        <v>45</v>
      </c>
      <c r="B36" s="30" t="s">
        <v>0</v>
      </c>
      <c r="C36" s="15">
        <f>C39</f>
        <v>521</v>
      </c>
      <c r="D36" s="15">
        <f>D37+D38+D39</f>
        <v>2023.1</v>
      </c>
      <c r="E36" s="15">
        <f>E39</f>
        <v>1396.6</v>
      </c>
      <c r="F36" s="32">
        <f t="shared" ref="F36:F55" si="4">E36/D36*100</f>
        <v>69.032672631110671</v>
      </c>
      <c r="G36" s="32">
        <f>E36/C36*100</f>
        <v>268.06142034548941</v>
      </c>
      <c r="I36" s="44"/>
      <c r="J36" s="44"/>
    </row>
    <row r="37" spans="1:10" s="3" customFormat="1" ht="22.5">
      <c r="A37" s="42" t="s">
        <v>66</v>
      </c>
      <c r="B37" s="36" t="s">
        <v>67</v>
      </c>
      <c r="C37" s="17">
        <v>0</v>
      </c>
      <c r="D37" s="16">
        <v>0</v>
      </c>
      <c r="E37" s="17">
        <v>0</v>
      </c>
      <c r="F37" s="53">
        <v>0</v>
      </c>
      <c r="G37" s="53">
        <v>0</v>
      </c>
      <c r="I37" s="44"/>
      <c r="J37" s="44"/>
    </row>
    <row r="38" spans="1:10" s="3" customFormat="1">
      <c r="A38" s="42" t="s">
        <v>77</v>
      </c>
      <c r="B38" s="36" t="s">
        <v>78</v>
      </c>
      <c r="C38" s="17">
        <v>0</v>
      </c>
      <c r="D38" s="16">
        <v>100</v>
      </c>
      <c r="E38" s="17">
        <v>0</v>
      </c>
      <c r="F38" s="53">
        <v>0</v>
      </c>
      <c r="G38" s="53">
        <v>0</v>
      </c>
      <c r="I38" s="44"/>
      <c r="J38" s="44"/>
    </row>
    <row r="39" spans="1:10">
      <c r="A39" s="42" t="s">
        <v>46</v>
      </c>
      <c r="B39" s="36" t="s">
        <v>47</v>
      </c>
      <c r="C39" s="17">
        <v>521</v>
      </c>
      <c r="D39" s="16">
        <v>1923.1</v>
      </c>
      <c r="E39" s="17">
        <v>1396.6</v>
      </c>
      <c r="F39" s="53">
        <f t="shared" si="4"/>
        <v>72.622328532057608</v>
      </c>
      <c r="G39" s="53">
        <f t="shared" ref="G39:G55" si="5">E39/C39*100</f>
        <v>268.06142034548941</v>
      </c>
      <c r="H39" s="51"/>
      <c r="I39" s="52"/>
      <c r="J39" s="52"/>
    </row>
    <row r="40" spans="1:10" s="3" customFormat="1">
      <c r="A40" s="43" t="s">
        <v>48</v>
      </c>
      <c r="B40" s="30" t="s">
        <v>25</v>
      </c>
      <c r="C40" s="15">
        <f>C41</f>
        <v>241.2</v>
      </c>
      <c r="D40" s="15">
        <f>D41</f>
        <v>567.70000000000005</v>
      </c>
      <c r="E40" s="15">
        <f>E41</f>
        <v>297.8</v>
      </c>
      <c r="F40" s="32">
        <f t="shared" si="4"/>
        <v>52.457283776642591</v>
      </c>
      <c r="G40" s="32">
        <f t="shared" si="5"/>
        <v>123.46600331674959</v>
      </c>
      <c r="I40" s="44"/>
      <c r="J40" s="44"/>
    </row>
    <row r="41" spans="1:10">
      <c r="A41" s="42" t="s">
        <v>49</v>
      </c>
      <c r="B41" s="33" t="s">
        <v>50</v>
      </c>
      <c r="C41" s="17">
        <v>241.2</v>
      </c>
      <c r="D41" s="17">
        <v>567.70000000000005</v>
      </c>
      <c r="E41" s="17">
        <v>297.8</v>
      </c>
      <c r="F41" s="53">
        <f t="shared" si="4"/>
        <v>52.457283776642591</v>
      </c>
      <c r="G41" s="53">
        <f t="shared" si="5"/>
        <v>123.46600331674959</v>
      </c>
      <c r="I41" s="1"/>
      <c r="J41" s="1"/>
    </row>
    <row r="42" spans="1:10" s="3" customFormat="1">
      <c r="A42" s="43" t="s">
        <v>51</v>
      </c>
      <c r="B42" s="30" t="s">
        <v>5</v>
      </c>
      <c r="C42" s="15">
        <f>SUM(C43:C44)</f>
        <v>2843.6</v>
      </c>
      <c r="D42" s="15">
        <f>SUM(D43:D44)</f>
        <v>6903.6</v>
      </c>
      <c r="E42" s="15">
        <f>SUM(E43:E44)</f>
        <v>5126.7</v>
      </c>
      <c r="F42" s="32">
        <f t="shared" si="4"/>
        <v>74.261254997392655</v>
      </c>
      <c r="G42" s="32">
        <f t="shared" si="5"/>
        <v>180.28907019271344</v>
      </c>
      <c r="I42" s="44"/>
      <c r="J42" s="44"/>
    </row>
    <row r="43" spans="1:10">
      <c r="A43" s="42" t="s">
        <v>52</v>
      </c>
      <c r="B43" s="36" t="s">
        <v>53</v>
      </c>
      <c r="C43" s="18">
        <v>2766.6</v>
      </c>
      <c r="D43" s="17">
        <v>6735.6</v>
      </c>
      <c r="E43" s="18">
        <v>5126.7</v>
      </c>
      <c r="F43" s="53">
        <f t="shared" si="4"/>
        <v>76.113486549082481</v>
      </c>
      <c r="G43" s="53">
        <f t="shared" si="5"/>
        <v>185.30687486445456</v>
      </c>
      <c r="I43" s="1"/>
      <c r="J43" s="1"/>
    </row>
    <row r="44" spans="1:10" ht="22.5">
      <c r="A44" s="42" t="s">
        <v>63</v>
      </c>
      <c r="B44" s="45" t="s">
        <v>64</v>
      </c>
      <c r="C44" s="18">
        <v>77</v>
      </c>
      <c r="D44" s="17">
        <v>168</v>
      </c>
      <c r="E44" s="18">
        <v>0</v>
      </c>
      <c r="F44" s="53">
        <f t="shared" si="4"/>
        <v>0</v>
      </c>
      <c r="G44" s="53">
        <f t="shared" si="5"/>
        <v>0</v>
      </c>
      <c r="I44" s="1"/>
      <c r="J44" s="1"/>
    </row>
    <row r="45" spans="1:10" s="3" customFormat="1">
      <c r="A45" s="43" t="s">
        <v>54</v>
      </c>
      <c r="B45" s="30" t="s">
        <v>7</v>
      </c>
      <c r="C45" s="15">
        <f>SUM(C47:C48)</f>
        <v>20431.199999999997</v>
      </c>
      <c r="D45" s="15">
        <f>D46+D47+D48</f>
        <v>30858.74</v>
      </c>
      <c r="E45" s="15">
        <f>SUM(E47:E48)</f>
        <v>18491.7</v>
      </c>
      <c r="F45" s="32">
        <f t="shared" si="4"/>
        <v>59.923703949027086</v>
      </c>
      <c r="G45" s="32">
        <f t="shared" si="5"/>
        <v>90.507165511570548</v>
      </c>
      <c r="I45" s="44"/>
      <c r="J45" s="44"/>
    </row>
    <row r="46" spans="1:10" s="49" customFormat="1">
      <c r="A46" s="47" t="s">
        <v>68</v>
      </c>
      <c r="B46" s="48" t="s">
        <v>69</v>
      </c>
      <c r="C46" s="16">
        <v>0</v>
      </c>
      <c r="D46" s="16">
        <v>0</v>
      </c>
      <c r="E46" s="16">
        <v>0</v>
      </c>
      <c r="F46" s="53">
        <v>0</v>
      </c>
      <c r="G46" s="53">
        <v>0</v>
      </c>
      <c r="I46" s="50"/>
      <c r="J46" s="50"/>
    </row>
    <row r="47" spans="1:10">
      <c r="A47" s="42" t="s">
        <v>55</v>
      </c>
      <c r="B47" s="36" t="s">
        <v>56</v>
      </c>
      <c r="C47" s="18">
        <v>103.6</v>
      </c>
      <c r="D47" s="17">
        <v>9152.5400000000009</v>
      </c>
      <c r="E47" s="18">
        <v>198.5</v>
      </c>
      <c r="F47" s="53">
        <f t="shared" si="4"/>
        <v>2.1687968585769632</v>
      </c>
      <c r="G47" s="53">
        <f t="shared" si="5"/>
        <v>191.60231660231662</v>
      </c>
      <c r="I47" s="1"/>
      <c r="J47" s="1"/>
    </row>
    <row r="48" spans="1:10">
      <c r="A48" s="42" t="s">
        <v>57</v>
      </c>
      <c r="B48" s="36" t="s">
        <v>58</v>
      </c>
      <c r="C48" s="18">
        <v>20327.599999999999</v>
      </c>
      <c r="D48" s="18">
        <v>21706.2</v>
      </c>
      <c r="E48" s="18">
        <v>18293.2</v>
      </c>
      <c r="F48" s="53">
        <f t="shared" si="4"/>
        <v>84.276381863246442</v>
      </c>
      <c r="G48" s="53">
        <f t="shared" si="5"/>
        <v>89.991932151360714</v>
      </c>
      <c r="I48" s="1"/>
      <c r="J48" s="1"/>
    </row>
    <row r="49" spans="1:10">
      <c r="A49" s="43" t="s">
        <v>79</v>
      </c>
      <c r="B49" s="30" t="s">
        <v>80</v>
      </c>
      <c r="C49" s="15">
        <f>C50</f>
        <v>1500</v>
      </c>
      <c r="D49" s="15">
        <f>D50</f>
        <v>0</v>
      </c>
      <c r="E49" s="15">
        <f>E50</f>
        <v>0</v>
      </c>
      <c r="F49" s="32">
        <v>0</v>
      </c>
      <c r="G49" s="32">
        <v>0</v>
      </c>
      <c r="I49" s="1"/>
      <c r="J49" s="1"/>
    </row>
    <row r="50" spans="1:10">
      <c r="A50" s="42" t="s">
        <v>81</v>
      </c>
      <c r="B50" s="36" t="s">
        <v>82</v>
      </c>
      <c r="C50" s="18">
        <v>1500</v>
      </c>
      <c r="D50" s="18">
        <v>0</v>
      </c>
      <c r="E50" s="18">
        <v>0</v>
      </c>
      <c r="F50" s="53">
        <v>0</v>
      </c>
      <c r="G50" s="53">
        <v>0</v>
      </c>
      <c r="I50" s="1"/>
      <c r="J50" s="1"/>
    </row>
    <row r="51" spans="1:10" s="3" customFormat="1">
      <c r="A51" s="43" t="s">
        <v>71</v>
      </c>
      <c r="B51" s="30" t="s">
        <v>73</v>
      </c>
      <c r="C51" s="15">
        <f>C52</f>
        <v>121.7</v>
      </c>
      <c r="D51" s="15">
        <f>D52</f>
        <v>200</v>
      </c>
      <c r="E51" s="15">
        <f>E52</f>
        <v>92.6</v>
      </c>
      <c r="F51" s="32">
        <f t="shared" si="4"/>
        <v>46.3</v>
      </c>
      <c r="G51" s="32">
        <f t="shared" si="5"/>
        <v>76.088742810188975</v>
      </c>
      <c r="I51" s="44"/>
      <c r="J51" s="44"/>
    </row>
    <row r="52" spans="1:10">
      <c r="A52" s="42" t="s">
        <v>72</v>
      </c>
      <c r="B52" s="36" t="s">
        <v>74</v>
      </c>
      <c r="C52" s="18">
        <v>121.7</v>
      </c>
      <c r="D52" s="17">
        <v>200</v>
      </c>
      <c r="E52" s="18">
        <v>92.6</v>
      </c>
      <c r="F52" s="53">
        <f t="shared" si="4"/>
        <v>46.3</v>
      </c>
      <c r="G52" s="53">
        <f t="shared" si="5"/>
        <v>76.088742810188975</v>
      </c>
      <c r="I52" s="1"/>
      <c r="J52" s="1"/>
    </row>
    <row r="53" spans="1:10" s="3" customFormat="1" ht="22.5">
      <c r="A53" s="43" t="s">
        <v>59</v>
      </c>
      <c r="B53" s="30" t="s">
        <v>34</v>
      </c>
      <c r="C53" s="15">
        <f>C54</f>
        <v>4473.8</v>
      </c>
      <c r="D53" s="15">
        <f>D54</f>
        <v>7338.3</v>
      </c>
      <c r="E53" s="15">
        <f>E54</f>
        <v>4844.8</v>
      </c>
      <c r="F53" s="32">
        <f t="shared" si="4"/>
        <v>66.020740498480578</v>
      </c>
      <c r="G53" s="53">
        <f t="shared" si="5"/>
        <v>108.29272654119539</v>
      </c>
      <c r="I53" s="44"/>
      <c r="J53" s="44"/>
    </row>
    <row r="54" spans="1:10" ht="33.75">
      <c r="A54" s="42" t="s">
        <v>60</v>
      </c>
      <c r="B54" s="36" t="s">
        <v>61</v>
      </c>
      <c r="C54" s="17">
        <v>4473.8</v>
      </c>
      <c r="D54" s="17">
        <v>7338.3</v>
      </c>
      <c r="E54" s="17">
        <v>4844.8</v>
      </c>
      <c r="F54" s="53">
        <f t="shared" si="4"/>
        <v>66.020740498480578</v>
      </c>
      <c r="G54" s="53">
        <f t="shared" si="5"/>
        <v>108.29272654119539</v>
      </c>
      <c r="I54" s="1"/>
      <c r="J54" s="1"/>
    </row>
    <row r="55" spans="1:10">
      <c r="A55" s="22"/>
      <c r="B55" s="30" t="s">
        <v>33</v>
      </c>
      <c r="C55" s="15">
        <f>C36+C40+C42+C45+C53+C51+C49</f>
        <v>30132.499999999996</v>
      </c>
      <c r="D55" s="15">
        <f>D36+D40+D42+D45+D53+D51+D49</f>
        <v>47891.44</v>
      </c>
      <c r="E55" s="15">
        <f>E36+E40+E42+E45+E53+E51+E49</f>
        <v>30250.199999999997</v>
      </c>
      <c r="F55" s="32">
        <f t="shared" si="4"/>
        <v>63.164106153416967</v>
      </c>
      <c r="G55" s="32">
        <f t="shared" si="5"/>
        <v>100.39060814734921</v>
      </c>
      <c r="H55" s="8"/>
      <c r="I55" s="13"/>
      <c r="J55" s="1"/>
    </row>
    <row r="56" spans="1:10" ht="22.5">
      <c r="A56" s="22"/>
      <c r="B56" s="30" t="s">
        <v>26</v>
      </c>
      <c r="C56" s="15">
        <f>C34-C55</f>
        <v>-229.99999999999636</v>
      </c>
      <c r="D56" s="15">
        <f>D34-D55</f>
        <v>-3921.6399999999994</v>
      </c>
      <c r="E56" s="15">
        <f>E34-E55</f>
        <v>4867.9000000000015</v>
      </c>
      <c r="F56" s="34"/>
      <c r="G56" s="34"/>
      <c r="H56" s="8"/>
      <c r="I56" s="12"/>
      <c r="J56" s="4"/>
    </row>
    <row r="57" spans="1:10">
      <c r="A57" s="22"/>
      <c r="B57" s="56" t="s">
        <v>35</v>
      </c>
      <c r="C57" s="56"/>
      <c r="D57" s="56"/>
      <c r="E57" s="56"/>
      <c r="F57" s="56"/>
      <c r="G57" s="21"/>
    </row>
    <row r="58" spans="1:10" s="5" customFormat="1" ht="22.5">
      <c r="A58" s="35"/>
      <c r="B58" s="33" t="s">
        <v>27</v>
      </c>
      <c r="C58" s="33"/>
      <c r="D58" s="17"/>
      <c r="E58" s="17"/>
      <c r="F58" s="34"/>
      <c r="G58" s="34"/>
    </row>
    <row r="59" spans="1:10" ht="25.5" customHeight="1">
      <c r="A59" s="22"/>
      <c r="B59" s="36" t="s">
        <v>28</v>
      </c>
      <c r="C59" s="36"/>
      <c r="D59" s="17"/>
      <c r="E59" s="17"/>
      <c r="F59" s="34"/>
      <c r="G59" s="34"/>
    </row>
    <row r="60" spans="1:10" s="5" customFormat="1" ht="22.5">
      <c r="A60" s="35"/>
      <c r="B60" s="33" t="s">
        <v>2</v>
      </c>
      <c r="C60" s="33"/>
      <c r="D60" s="17"/>
      <c r="E60" s="17"/>
      <c r="F60" s="34"/>
      <c r="G60" s="34"/>
    </row>
    <row r="61" spans="1:10" s="5" customFormat="1" ht="22.5">
      <c r="A61" s="35"/>
      <c r="B61" s="33" t="s">
        <v>3</v>
      </c>
      <c r="C61" s="17">
        <f>C56*-1</f>
        <v>229.99999999999636</v>
      </c>
      <c r="D61" s="17">
        <f t="shared" ref="D61:E61" si="6">D56*-1</f>
        <v>3921.6399999999994</v>
      </c>
      <c r="E61" s="17">
        <f t="shared" si="6"/>
        <v>-4867.9000000000015</v>
      </c>
      <c r="F61" s="34"/>
      <c r="G61" s="34"/>
    </row>
    <row r="62" spans="1:10">
      <c r="A62" s="37"/>
      <c r="B62" s="38" t="s">
        <v>33</v>
      </c>
      <c r="C62" s="15">
        <f>C61</f>
        <v>229.99999999999636</v>
      </c>
      <c r="D62" s="39">
        <f>D61</f>
        <v>3921.6399999999994</v>
      </c>
      <c r="E62" s="39">
        <f>E61</f>
        <v>-4867.9000000000015</v>
      </c>
      <c r="F62" s="40"/>
      <c r="G62" s="32"/>
    </row>
  </sheetData>
  <mergeCells count="4">
    <mergeCell ref="B1:F3"/>
    <mergeCell ref="B7:F7"/>
    <mergeCell ref="B35:F35"/>
    <mergeCell ref="B57:F57"/>
  </mergeCells>
  <printOptions horizontalCentered="1"/>
  <pageMargins left="0.59055118110236227" right="0.39370078740157483" top="0.55118110236220474" bottom="0.59055118110236227" header="0.59055118110236227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 подпись</vt:lpstr>
      <vt:lpstr>'на подпись'!Заголовки_для_печати</vt:lpstr>
      <vt:lpstr>'на подпись'!Область_печати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FinAdmin</dc:creator>
  <cp:lastModifiedBy>1</cp:lastModifiedBy>
  <cp:lastPrinted>2025-10-03T05:32:22Z</cp:lastPrinted>
  <dcterms:created xsi:type="dcterms:W3CDTF">2009-04-17T07:03:32Z</dcterms:created>
  <dcterms:modified xsi:type="dcterms:W3CDTF">2026-10-05T07:14:57Z</dcterms:modified>
</cp:coreProperties>
</file>